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480" yWindow="30" windowWidth="11340" windowHeight="8580" activeTab="0"/>
  </bookViews>
  <sheets>
    <sheet name="OCENA" sheetId="1" r:id="rId1"/>
  </sheets>
  <definedNames>
    <definedName name="_xlnm.Print_Area" localSheetId="0">'OCENA'!$B$1:$J$25</definedName>
  </definedNames>
  <calcPr fullCalcOnLoad="1"/>
</workbook>
</file>

<file path=xl/sharedStrings.xml><?xml version="1.0" encoding="utf-8"?>
<sst xmlns="http://schemas.openxmlformats.org/spreadsheetml/2006/main" count="66" uniqueCount="60">
  <si>
    <t>Prisustvo</t>
  </si>
  <si>
    <t>Aktivnost</t>
  </si>
  <si>
    <t>Poeni</t>
  </si>
  <si>
    <t>Nije polozio !</t>
  </si>
  <si>
    <t>Потпис наставника</t>
  </si>
  <si>
    <t>Bodovi</t>
  </si>
  <si>
    <t>Obrada teksta</t>
  </si>
  <si>
    <t>Tabelarna izračunavanja</t>
  </si>
  <si>
    <t>Prezentacije</t>
  </si>
  <si>
    <t>Test</t>
  </si>
  <si>
    <t>ROK</t>
  </si>
  <si>
    <t>UKUPNO</t>
  </si>
  <si>
    <t>0% - 10%</t>
  </si>
  <si>
    <t>0% - 20%</t>
  </si>
  <si>
    <t>10.5% - 14%</t>
  </si>
  <si>
    <t xml:space="preserve">14.4% - 28% </t>
  </si>
  <si>
    <t>Opseg</t>
  </si>
  <si>
    <t>Min-max (bodovi)</t>
  </si>
  <si>
    <t>9 - 15</t>
  </si>
  <si>
    <t>24 - 34</t>
  </si>
  <si>
    <t>24 - 33</t>
  </si>
  <si>
    <t>24 - 32</t>
  </si>
  <si>
    <t>0 - 30</t>
  </si>
  <si>
    <t>0 - 10</t>
  </si>
  <si>
    <t>Konačna ocena</t>
  </si>
  <si>
    <t>PREDMET</t>
  </si>
  <si>
    <t>ПОДАЦИ О ПРЕДИСПИТНИМ ОБАВЕЗАМА И ПОЛАГАЊУ ИСПИТА</t>
  </si>
  <si>
    <t>ИНФОРМАТИКА</t>
  </si>
  <si>
    <t>(назив предмета)</t>
  </si>
  <si>
    <t>Назив предиспитне обавезе</t>
  </si>
  <si>
    <t>ТЕСТ</t>
  </si>
  <si>
    <t>ПРАКТИЧНИ ДЕО</t>
  </si>
  <si>
    <t>АКТИВНОСТ</t>
  </si>
  <si>
    <t>ПРИСУСТВО</t>
  </si>
  <si>
    <t>Број поена</t>
  </si>
  <si>
    <t>ИСПИТ</t>
  </si>
  <si>
    <t>Закључна оцена</t>
  </si>
  <si>
    <r>
      <rPr>
        <b/>
        <sz val="14"/>
        <rFont val="Arial"/>
        <family val="2"/>
      </rPr>
      <t>Датум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овере/полагања</t>
    </r>
  </si>
  <si>
    <t>Наставник</t>
  </si>
  <si>
    <t>(ЕСПБ бодова)</t>
  </si>
  <si>
    <t>(шифра предмета)</t>
  </si>
  <si>
    <t>(обавезни, изборни)</t>
  </si>
  <si>
    <t>ОА1И02</t>
  </si>
  <si>
    <t>И</t>
  </si>
  <si>
    <t>Kako popuniti indeks:</t>
  </si>
  <si>
    <t>Praktično</t>
  </si>
  <si>
    <t>Ispit</t>
  </si>
  <si>
    <t>Јануар</t>
  </si>
  <si>
    <t>Фебруар</t>
  </si>
  <si>
    <t>Април</t>
  </si>
  <si>
    <t>Јуни</t>
  </si>
  <si>
    <t>Јули</t>
  </si>
  <si>
    <t>Септембар</t>
  </si>
  <si>
    <t>Октобар</t>
  </si>
  <si>
    <t>ШЕСТ</t>
  </si>
  <si>
    <t>СЕДАМ</t>
  </si>
  <si>
    <t>ОСАМ</t>
  </si>
  <si>
    <t>ДЕВЕТ</t>
  </si>
  <si>
    <t>ДЕСЕТ</t>
  </si>
  <si>
    <t>Уколико желите да израчунате оцену, попуните плава поља (једино у тим пољима и можете нешто уписати), најпре бирајући са падајућег менија месец у коме сте пријавили/положили испит, а затим унесите остварене поене на практичним односно теоријском делу испита. Уколико сте положили испит, попуните плава поља (види претходни текст), и у индекс упишите ЋИРИЛИЦОМ, ШТАМПАНИМ СЛОВИМА, СВА "ИСПИСАНА" ПОЉА (видети табелу испод текста "КАКО ПОПУНИТИ ИНДЕКС"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</si>
</sst>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[$-81A]d\.\ mmmm\ yyyy"/>
  </numFmts>
  <fonts count="50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Times New Roman"/>
      <family val="1"/>
    </font>
    <font>
      <b/>
      <sz val="14"/>
      <name val="Arial"/>
      <family val="2"/>
    </font>
    <font>
      <b/>
      <sz val="16"/>
      <name val="Arial"/>
      <family val="2"/>
    </font>
    <font>
      <sz val="22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vertical="center"/>
      <protection/>
    </xf>
    <xf numFmtId="0" fontId="23" fillId="0" borderId="12" xfId="0" applyFont="1" applyBorder="1" applyAlignment="1" applyProtection="1">
      <alignment vertical="center"/>
      <protection/>
    </xf>
    <xf numFmtId="0" fontId="23" fillId="0" borderId="12" xfId="0" applyFont="1" applyBorder="1" applyAlignment="1" applyProtection="1">
      <alignment horizontal="center" vertical="center"/>
      <protection/>
    </xf>
    <xf numFmtId="49" fontId="23" fillId="0" borderId="12" xfId="0" applyNumberFormat="1" applyFont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 horizontal="center" vertical="center"/>
      <protection/>
    </xf>
    <xf numFmtId="0" fontId="1" fillId="0" borderId="13" xfId="0" applyNumberFormat="1" applyFont="1" applyBorder="1" applyAlignment="1" applyProtection="1">
      <alignment horizontal="center" vertical="center"/>
      <protection/>
    </xf>
    <xf numFmtId="0" fontId="1" fillId="0" borderId="12" xfId="0" applyNumberFormat="1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9" fontId="23" fillId="0" borderId="12" xfId="0" applyNumberFormat="1" applyFont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9" fontId="23" fillId="0" borderId="0" xfId="0" applyNumberFormat="1" applyFont="1" applyAlignment="1" applyProtection="1">
      <alignment horizontal="center" vertical="center"/>
      <protection/>
    </xf>
    <xf numFmtId="0" fontId="26" fillId="0" borderId="16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31" fillId="0" borderId="17" xfId="0" applyFont="1" applyBorder="1" applyAlignment="1" applyProtection="1">
      <alignment horizontal="left" vertical="center"/>
      <protection/>
    </xf>
    <xf numFmtId="0" fontId="31" fillId="0" borderId="0" xfId="0" applyFont="1" applyAlignment="1" applyProtection="1">
      <alignment vertical="center"/>
      <protection/>
    </xf>
    <xf numFmtId="0" fontId="28" fillId="0" borderId="18" xfId="0" applyFont="1" applyBorder="1" applyAlignment="1" applyProtection="1">
      <alignment horizontal="center" vertical="center"/>
      <protection/>
    </xf>
    <xf numFmtId="0" fontId="28" fillId="0" borderId="19" xfId="0" applyFont="1" applyBorder="1" applyAlignment="1" applyProtection="1">
      <alignment horizontal="center" vertical="center"/>
      <protection/>
    </xf>
    <xf numFmtId="0" fontId="28" fillId="0" borderId="20" xfId="0" applyFont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27" fillId="0" borderId="21" xfId="0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7" fillId="0" borderId="22" xfId="0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32" fillId="0" borderId="26" xfId="0" applyFont="1" applyBorder="1" applyAlignment="1" applyProtection="1">
      <alignment horizontal="center" vertical="center"/>
      <protection/>
    </xf>
    <xf numFmtId="0" fontId="32" fillId="0" borderId="27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0" fillId="0" borderId="27" xfId="0" applyFont="1" applyBorder="1" applyAlignment="1" applyProtection="1">
      <alignment horizontal="center" vertical="center"/>
      <protection/>
    </xf>
    <xf numFmtId="0" fontId="30" fillId="0" borderId="27" xfId="0" applyFont="1" applyBorder="1" applyAlignment="1" applyProtection="1">
      <alignment horizontal="center" vertical="center"/>
      <protection/>
    </xf>
    <xf numFmtId="0" fontId="30" fillId="0" borderId="28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0" borderId="29" xfId="0" applyFont="1" applyBorder="1" applyAlignment="1" applyProtection="1">
      <alignment horizontal="center" vertical="center" wrapText="1"/>
      <protection/>
    </xf>
    <xf numFmtId="0" fontId="25" fillId="0" borderId="30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9" fontId="4" fillId="0" borderId="13" xfId="0" applyNumberFormat="1" applyFont="1" applyBorder="1" applyAlignment="1" applyProtection="1">
      <alignment horizontal="center" vertical="center"/>
      <protection/>
    </xf>
    <xf numFmtId="9" fontId="4" fillId="0" borderId="12" xfId="0" applyNumberFormat="1" applyFont="1" applyBorder="1" applyAlignment="1" applyProtection="1">
      <alignment horizontal="center" vertical="center"/>
      <protection/>
    </xf>
    <xf numFmtId="14" fontId="23" fillId="0" borderId="12" xfId="0" applyNumberFormat="1" applyFont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9" fontId="4" fillId="0" borderId="13" xfId="0" applyNumberFormat="1" applyFont="1" applyBorder="1" applyAlignment="1" applyProtection="1">
      <alignment horizontal="center" vertical="center" wrapText="1"/>
      <protection/>
    </xf>
    <xf numFmtId="9" fontId="4" fillId="0" borderId="12" xfId="0" applyNumberFormat="1" applyFont="1" applyBorder="1" applyAlignment="1" applyProtection="1">
      <alignment horizontal="center" vertical="center" wrapText="1"/>
      <protection/>
    </xf>
    <xf numFmtId="9" fontId="4" fillId="0" borderId="35" xfId="0" applyNumberFormat="1" applyFont="1" applyBorder="1" applyAlignment="1" applyProtection="1">
      <alignment horizontal="center" vertical="center" wrapText="1"/>
      <protection/>
    </xf>
    <xf numFmtId="9" fontId="4" fillId="0" borderId="36" xfId="0" applyNumberFormat="1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26" fillId="0" borderId="38" xfId="0" applyFont="1" applyBorder="1" applyAlignment="1" applyProtection="1">
      <alignment horizontal="center" vertical="center"/>
      <protection/>
    </xf>
    <xf numFmtId="0" fontId="26" fillId="0" borderId="39" xfId="0" applyFont="1" applyBorder="1" applyAlignment="1" applyProtection="1">
      <alignment horizontal="center" vertical="center"/>
      <protection/>
    </xf>
    <xf numFmtId="0" fontId="29" fillId="0" borderId="31" xfId="0" applyFont="1" applyBorder="1" applyAlignment="1" applyProtection="1">
      <alignment horizontal="center" vertical="center"/>
      <protection/>
    </xf>
    <xf numFmtId="0" fontId="29" fillId="0" borderId="40" xfId="0" applyFont="1" applyBorder="1" applyAlignment="1" applyProtection="1">
      <alignment horizontal="center" vertical="center"/>
      <protection/>
    </xf>
    <xf numFmtId="0" fontId="29" fillId="0" borderId="32" xfId="0" applyFont="1" applyBorder="1" applyAlignment="1" applyProtection="1">
      <alignment horizontal="center" vertical="center"/>
      <protection/>
    </xf>
    <xf numFmtId="9" fontId="4" fillId="0" borderId="14" xfId="0" applyNumberFormat="1" applyFont="1" applyFill="1" applyBorder="1" applyAlignment="1" applyProtection="1">
      <alignment horizontal="center" vertical="center"/>
      <protection/>
    </xf>
    <xf numFmtId="9" fontId="4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2" borderId="12" xfId="0" applyFill="1" applyBorder="1" applyAlignment="1" applyProtection="1">
      <alignment horizontal="center" vertical="center"/>
      <protection locked="0"/>
    </xf>
    <xf numFmtId="0" fontId="4" fillId="8" borderId="12" xfId="0" applyFont="1" applyFill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1" fontId="0" fillId="0" borderId="41" xfId="0" applyNumberFormat="1" applyBorder="1" applyAlignment="1" applyProtection="1">
      <alignment horizontal="center" vertical="center"/>
      <protection/>
    </xf>
    <xf numFmtId="0" fontId="26" fillId="0" borderId="38" xfId="0" applyFont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left" vertical="top" wrapText="1" indent="1"/>
      <protection/>
    </xf>
    <xf numFmtId="0" fontId="24" fillId="7" borderId="42" xfId="0" applyFont="1" applyFill="1" applyBorder="1" applyAlignment="1" applyProtection="1">
      <alignment horizontal="left" vertical="top" wrapText="1" indent="1"/>
      <protection/>
    </xf>
    <xf numFmtId="0" fontId="24" fillId="7" borderId="43" xfId="0" applyFont="1" applyFill="1" applyBorder="1" applyAlignment="1" applyProtection="1">
      <alignment horizontal="left" vertical="top" wrapText="1" indent="1"/>
      <protection/>
    </xf>
    <xf numFmtId="0" fontId="24" fillId="7" borderId="37" xfId="0" applyFont="1" applyFill="1" applyBorder="1" applyAlignment="1" applyProtection="1">
      <alignment horizontal="left" vertical="top" wrapText="1" indent="1"/>
      <protection/>
    </xf>
    <xf numFmtId="0" fontId="24" fillId="7" borderId="0" xfId="0" applyFont="1" applyFill="1" applyBorder="1" applyAlignment="1" applyProtection="1">
      <alignment horizontal="left" vertical="top" wrapText="1" indent="1"/>
      <protection/>
    </xf>
    <xf numFmtId="0" fontId="24" fillId="7" borderId="44" xfId="0" applyFont="1" applyFill="1" applyBorder="1" applyAlignment="1" applyProtection="1">
      <alignment horizontal="left" vertical="top" wrapText="1" indent="1"/>
      <protection/>
    </xf>
    <xf numFmtId="0" fontId="24" fillId="7" borderId="45" xfId="0" applyFont="1" applyFill="1" applyBorder="1" applyAlignment="1" applyProtection="1">
      <alignment horizontal="left" vertical="top" wrapText="1" indent="1"/>
      <protection/>
    </xf>
    <xf numFmtId="0" fontId="24" fillId="7" borderId="46" xfId="0" applyFont="1" applyFill="1" applyBorder="1" applyAlignment="1" applyProtection="1">
      <alignment horizontal="left" vertical="top" wrapText="1" indent="1"/>
      <protection/>
    </xf>
    <xf numFmtId="0" fontId="24" fillId="7" borderId="47" xfId="0" applyFont="1" applyFill="1" applyBorder="1" applyAlignment="1" applyProtection="1">
      <alignment horizontal="left" vertical="top" wrapText="1" inden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6"/>
  <sheetViews>
    <sheetView showGridLines="0" tabSelected="1" zoomScalePageLayoutView="0" workbookViewId="0" topLeftCell="A1">
      <selection activeCell="C2" sqref="C2"/>
    </sheetView>
  </sheetViews>
  <sheetFormatPr defaultColWidth="9.140625" defaultRowHeight="12.75"/>
  <cols>
    <col min="1" max="1" width="18.57421875" style="11" customWidth="1"/>
    <col min="2" max="2" width="21.00390625" style="11" bestFit="1" customWidth="1"/>
    <col min="3" max="3" width="25.140625" style="11" customWidth="1"/>
    <col min="4" max="4" width="10.140625" style="11" customWidth="1"/>
    <col min="5" max="5" width="25.8515625" style="11" bestFit="1" customWidth="1"/>
    <col min="6" max="6" width="10.28125" style="11" customWidth="1"/>
    <col min="7" max="7" width="14.28125" style="11" customWidth="1"/>
    <col min="8" max="10" width="9.140625" style="11" customWidth="1"/>
    <col min="11" max="11" width="15.140625" style="11" bestFit="1" customWidth="1"/>
    <col min="12" max="12" width="6.421875" style="11" bestFit="1" customWidth="1"/>
    <col min="13" max="13" width="13.140625" style="11" bestFit="1" customWidth="1"/>
    <col min="14" max="17" width="9.140625" style="11" customWidth="1"/>
    <col min="18" max="18" width="10.00390625" style="11" bestFit="1" customWidth="1"/>
    <col min="19" max="19" width="9.140625" style="11" customWidth="1"/>
    <col min="20" max="20" width="8.57421875" style="11" bestFit="1" customWidth="1"/>
    <col min="21" max="16384" width="9.140625" style="11" customWidth="1"/>
  </cols>
  <sheetData>
    <row r="1" spans="2:28" ht="24.75" customHeight="1">
      <c r="B1" s="6" t="s">
        <v>25</v>
      </c>
      <c r="C1" s="10" t="s">
        <v>10</v>
      </c>
      <c r="D1" s="4"/>
      <c r="G1" s="89" t="s">
        <v>59</v>
      </c>
      <c r="H1" s="90"/>
      <c r="I1" s="90"/>
      <c r="J1" s="91"/>
      <c r="R1" s="12" t="s">
        <v>10</v>
      </c>
      <c r="S1" s="12" t="s">
        <v>0</v>
      </c>
      <c r="T1" s="12" t="s">
        <v>1</v>
      </c>
      <c r="U1" s="12" t="s">
        <v>45</v>
      </c>
      <c r="V1" s="12" t="s">
        <v>9</v>
      </c>
      <c r="W1" s="12" t="s">
        <v>46</v>
      </c>
      <c r="Z1" s="13">
        <v>0</v>
      </c>
      <c r="AA1" s="14">
        <v>55</v>
      </c>
      <c r="AB1" s="3" t="s">
        <v>3</v>
      </c>
    </row>
    <row r="2" spans="2:29" ht="28.5" customHeight="1">
      <c r="B2" s="15" t="s">
        <v>16</v>
      </c>
      <c r="C2" s="84"/>
      <c r="D2" s="16" t="s">
        <v>17</v>
      </c>
      <c r="E2" s="15" t="s">
        <v>5</v>
      </c>
      <c r="F2" s="85" t="s">
        <v>2</v>
      </c>
      <c r="G2" s="92"/>
      <c r="H2" s="93"/>
      <c r="I2" s="93"/>
      <c r="J2" s="94"/>
      <c r="R2" s="17" t="s">
        <v>47</v>
      </c>
      <c r="S2" s="18">
        <v>41064</v>
      </c>
      <c r="T2" s="18">
        <v>41064</v>
      </c>
      <c r="U2" s="19"/>
      <c r="V2" s="19"/>
      <c r="W2" s="19"/>
      <c r="Z2" s="20">
        <v>55</v>
      </c>
      <c r="AA2" s="21">
        <v>65</v>
      </c>
      <c r="AB2" s="1">
        <v>6</v>
      </c>
      <c r="AC2" s="22" t="s">
        <v>54</v>
      </c>
    </row>
    <row r="3" spans="2:29" ht="24.75" customHeight="1">
      <c r="B3" s="23" t="s">
        <v>12</v>
      </c>
      <c r="C3" s="7" t="s">
        <v>0</v>
      </c>
      <c r="D3" s="8" t="s">
        <v>23</v>
      </c>
      <c r="E3" s="24">
        <f>IF(C2&lt;&gt;"",10,"")</f>
      </c>
      <c r="F3" s="86">
        <f>IF(E3&lt;&gt;"",E3,"")</f>
      </c>
      <c r="G3" s="92"/>
      <c r="H3" s="93"/>
      <c r="I3" s="93"/>
      <c r="J3" s="94"/>
      <c r="R3" s="17" t="s">
        <v>48</v>
      </c>
      <c r="S3" s="18">
        <v>41064</v>
      </c>
      <c r="T3" s="18">
        <v>41064</v>
      </c>
      <c r="U3" s="19"/>
      <c r="V3" s="19"/>
      <c r="W3" s="19"/>
      <c r="Z3" s="20">
        <v>65</v>
      </c>
      <c r="AA3" s="21">
        <v>75</v>
      </c>
      <c r="AB3" s="1">
        <v>7</v>
      </c>
      <c r="AC3" s="22" t="s">
        <v>55</v>
      </c>
    </row>
    <row r="4" spans="2:29" ht="24.75" customHeight="1">
      <c r="B4" s="23" t="s">
        <v>13</v>
      </c>
      <c r="C4" s="7" t="s">
        <v>1</v>
      </c>
      <c r="D4" s="8" t="s">
        <v>22</v>
      </c>
      <c r="E4" s="24">
        <f>IF(C2&lt;&gt;"",IF(OR(C2="Јуни",C2="Јули"),20,0),"")</f>
      </c>
      <c r="F4" s="86">
        <f>IF(E4&lt;&gt;"",E4,"")</f>
      </c>
      <c r="G4" s="92"/>
      <c r="H4" s="93"/>
      <c r="I4" s="93"/>
      <c r="J4" s="94"/>
      <c r="R4" s="17" t="s">
        <v>49</v>
      </c>
      <c r="S4" s="18">
        <v>41064</v>
      </c>
      <c r="T4" s="18">
        <v>41064</v>
      </c>
      <c r="U4" s="25"/>
      <c r="V4" s="25"/>
      <c r="W4" s="25"/>
      <c r="Z4" s="20">
        <v>75</v>
      </c>
      <c r="AA4" s="21">
        <v>85</v>
      </c>
      <c r="AB4" s="1">
        <v>8</v>
      </c>
      <c r="AC4" s="22" t="s">
        <v>56</v>
      </c>
    </row>
    <row r="5" spans="2:29" ht="24.75" customHeight="1">
      <c r="B5" s="23" t="s">
        <v>14</v>
      </c>
      <c r="C5" s="7" t="s">
        <v>6</v>
      </c>
      <c r="D5" s="8" t="s">
        <v>21</v>
      </c>
      <c r="E5" s="83"/>
      <c r="F5" s="86">
        <f>IF(E5&lt;&gt;"",ROUND(14*E5/32,0),"")</f>
      </c>
      <c r="G5" s="92"/>
      <c r="H5" s="93"/>
      <c r="I5" s="93"/>
      <c r="J5" s="94"/>
      <c r="R5" s="17" t="s">
        <v>50</v>
      </c>
      <c r="S5" s="18">
        <v>41064</v>
      </c>
      <c r="T5" s="18">
        <v>41064</v>
      </c>
      <c r="U5" s="18">
        <v>41074</v>
      </c>
      <c r="V5" s="18">
        <v>41074</v>
      </c>
      <c r="W5" s="18">
        <v>41078</v>
      </c>
      <c r="Z5" s="20">
        <v>85</v>
      </c>
      <c r="AA5" s="21">
        <v>95</v>
      </c>
      <c r="AB5" s="1">
        <v>9</v>
      </c>
      <c r="AC5" s="22" t="s">
        <v>57</v>
      </c>
    </row>
    <row r="6" spans="2:29" ht="24.75" customHeight="1" thickBot="1">
      <c r="B6" s="23" t="s">
        <v>14</v>
      </c>
      <c r="C6" s="7" t="s">
        <v>7</v>
      </c>
      <c r="D6" s="8" t="s">
        <v>20</v>
      </c>
      <c r="E6" s="83"/>
      <c r="F6" s="86">
        <f>IF(E6&lt;&gt;"",ROUND(14*E6/32,0),"")</f>
      </c>
      <c r="G6" s="92"/>
      <c r="H6" s="93"/>
      <c r="I6" s="93"/>
      <c r="J6" s="94"/>
      <c r="R6" s="17" t="s">
        <v>51</v>
      </c>
      <c r="S6" s="18">
        <v>41064</v>
      </c>
      <c r="T6" s="18">
        <v>41064</v>
      </c>
      <c r="U6" s="18">
        <v>41099</v>
      </c>
      <c r="V6" s="18">
        <v>41099</v>
      </c>
      <c r="W6" s="18">
        <v>41103</v>
      </c>
      <c r="Z6" s="26">
        <v>95</v>
      </c>
      <c r="AA6" s="27">
        <v>101</v>
      </c>
      <c r="AB6" s="2">
        <v>10</v>
      </c>
      <c r="AC6" s="22" t="s">
        <v>58</v>
      </c>
    </row>
    <row r="7" spans="2:23" ht="24.75" customHeight="1">
      <c r="B7" s="23" t="s">
        <v>14</v>
      </c>
      <c r="C7" s="7" t="s">
        <v>8</v>
      </c>
      <c r="D7" s="8" t="s">
        <v>19</v>
      </c>
      <c r="E7" s="83"/>
      <c r="F7" s="86">
        <f>IF(E7&lt;&gt;"",ROUND(14*E7/32,0),"")</f>
      </c>
      <c r="G7" s="92"/>
      <c r="H7" s="93"/>
      <c r="I7" s="93"/>
      <c r="J7" s="94"/>
      <c r="R7" s="17" t="s">
        <v>52</v>
      </c>
      <c r="S7" s="18">
        <v>41064</v>
      </c>
      <c r="T7" s="18">
        <v>41064</v>
      </c>
      <c r="U7" s="25"/>
      <c r="V7" s="25"/>
      <c r="W7" s="25"/>
    </row>
    <row r="8" spans="2:23" ht="24.75" customHeight="1" thickBot="1">
      <c r="B8" s="23" t="s">
        <v>15</v>
      </c>
      <c r="C8" s="7" t="s">
        <v>9</v>
      </c>
      <c r="D8" s="9" t="s">
        <v>18</v>
      </c>
      <c r="E8" s="83"/>
      <c r="F8" s="87">
        <f>IF(E8&lt;&gt;"",ROUND(28*E8/15,0),"")</f>
      </c>
      <c r="G8" s="92"/>
      <c r="H8" s="93"/>
      <c r="I8" s="93"/>
      <c r="J8" s="94"/>
      <c r="R8" s="17" t="s">
        <v>53</v>
      </c>
      <c r="S8" s="18">
        <v>41064</v>
      </c>
      <c r="T8" s="18">
        <v>41064</v>
      </c>
      <c r="U8" s="25"/>
      <c r="V8" s="25"/>
      <c r="W8" s="25"/>
    </row>
    <row r="9" spans="3:10" ht="24.75" customHeight="1">
      <c r="C9" s="5" t="s">
        <v>11</v>
      </c>
      <c r="D9" s="5"/>
      <c r="E9" s="5"/>
      <c r="F9" s="88">
        <f>IF(AND(F3&lt;&gt;"",F4&lt;&gt;"",F5&lt;&gt;"",F6&lt;&gt;"",F7&lt;&gt;"",F8&lt;&gt;""),SUM(F3:F8),"")</f>
      </c>
      <c r="G9" s="95"/>
      <c r="H9" s="96"/>
      <c r="I9" s="96"/>
      <c r="J9" s="97"/>
    </row>
    <row r="10" spans="3:7" ht="24.75" customHeight="1" thickBot="1">
      <c r="C10" s="28" t="s">
        <v>24</v>
      </c>
      <c r="D10" s="28"/>
      <c r="E10" s="28"/>
      <c r="F10" s="29">
        <f>IF(F9&lt;&gt;"",VLOOKUP(F9,Z1:AB6,3),"")</f>
      </c>
      <c r="G10" s="30">
        <f>IF(F10&lt;&gt;"",VLOOKUP(F10,AB2:AC6,2,TRUE),"")</f>
      </c>
    </row>
    <row r="11" spans="2:10" ht="30" customHeight="1" thickBot="1">
      <c r="B11" s="31" t="s">
        <v>44</v>
      </c>
      <c r="C11" s="31"/>
      <c r="D11" s="31"/>
      <c r="E11" s="31"/>
      <c r="F11" s="31"/>
      <c r="G11" s="31"/>
      <c r="H11" s="32"/>
      <c r="I11" s="32"/>
      <c r="J11" s="32"/>
    </row>
    <row r="12" spans="2:10" ht="30" customHeight="1">
      <c r="B12" s="33" t="s">
        <v>26</v>
      </c>
      <c r="C12" s="34"/>
      <c r="D12" s="34"/>
      <c r="E12" s="34"/>
      <c r="F12" s="34"/>
      <c r="G12" s="35"/>
      <c r="H12" s="36"/>
      <c r="I12" s="36"/>
      <c r="J12" s="36"/>
    </row>
    <row r="13" spans="2:10" ht="23.25">
      <c r="B13" s="37" t="s">
        <v>27</v>
      </c>
      <c r="C13" s="38"/>
      <c r="D13" s="38"/>
      <c r="E13" s="38"/>
      <c r="F13" s="38"/>
      <c r="G13" s="39"/>
      <c r="H13" s="40"/>
      <c r="I13" s="40"/>
      <c r="J13" s="40"/>
    </row>
    <row r="14" spans="2:7" ht="12.75">
      <c r="B14" s="41" t="s">
        <v>28</v>
      </c>
      <c r="C14" s="42"/>
      <c r="D14" s="42"/>
      <c r="E14" s="42"/>
      <c r="F14" s="42"/>
      <c r="G14" s="43"/>
    </row>
    <row r="15" spans="2:7" ht="26.25" customHeight="1">
      <c r="B15" s="44" t="s">
        <v>42</v>
      </c>
      <c r="C15" s="45"/>
      <c r="D15" s="46"/>
      <c r="E15" s="47">
        <v>4</v>
      </c>
      <c r="F15" s="48" t="s">
        <v>43</v>
      </c>
      <c r="G15" s="49"/>
    </row>
    <row r="16" spans="2:7" ht="12.75">
      <c r="B16" s="50" t="s">
        <v>40</v>
      </c>
      <c r="C16" s="51"/>
      <c r="D16" s="46"/>
      <c r="E16" s="46" t="s">
        <v>39</v>
      </c>
      <c r="F16" s="51" t="s">
        <v>41</v>
      </c>
      <c r="G16" s="52"/>
    </row>
    <row r="17" spans="2:7" ht="4.5" customHeight="1" thickBot="1">
      <c r="B17" s="53"/>
      <c r="C17" s="46"/>
      <c r="D17" s="46"/>
      <c r="E17" s="46"/>
      <c r="F17" s="46"/>
      <c r="G17" s="54"/>
    </row>
    <row r="18" spans="2:10" ht="33" customHeight="1">
      <c r="B18" s="55" t="s">
        <v>29</v>
      </c>
      <c r="C18" s="56"/>
      <c r="D18" s="57" t="s">
        <v>34</v>
      </c>
      <c r="E18" s="57" t="s">
        <v>37</v>
      </c>
      <c r="F18" s="58" t="s">
        <v>4</v>
      </c>
      <c r="G18" s="59"/>
      <c r="H18" s="46"/>
      <c r="I18" s="46"/>
      <c r="J18" s="46"/>
    </row>
    <row r="19" spans="2:7" ht="33" customHeight="1">
      <c r="B19" s="60" t="s">
        <v>33</v>
      </c>
      <c r="C19" s="61"/>
      <c r="D19" s="8">
        <f>IF(F3&lt;&gt;"",F3,"")</f>
      </c>
      <c r="E19" s="62">
        <f>IF(D19&lt;&gt;"",VLOOKUP($C$2,$R$2:$W$8,2),"")</f>
      </c>
      <c r="F19" s="63"/>
      <c r="G19" s="64"/>
    </row>
    <row r="20" spans="2:7" ht="33" customHeight="1">
      <c r="B20" s="60" t="s">
        <v>32</v>
      </c>
      <c r="C20" s="61"/>
      <c r="D20" s="8">
        <f>IF(F4&lt;&gt;"",F4,"")</f>
      </c>
      <c r="E20" s="62">
        <f>IF(D20&lt;&gt;"",VLOOKUP($C$2,$R$2:$W$8,3),"")</f>
      </c>
      <c r="F20" s="63"/>
      <c r="G20" s="64"/>
    </row>
    <row r="21" spans="2:7" ht="33" customHeight="1">
      <c r="B21" s="65" t="s">
        <v>31</v>
      </c>
      <c r="C21" s="66"/>
      <c r="D21" s="8">
        <f>IF(C2&lt;&gt;"",SUM(E5:E7),"")</f>
      </c>
      <c r="E21" s="62">
        <f>IF(D21&lt;&gt;"",VLOOKUP($C$2,$R$2:$W$8,4),"")</f>
      </c>
      <c r="F21" s="63"/>
      <c r="G21" s="64"/>
    </row>
    <row r="22" spans="2:7" ht="33" customHeight="1">
      <c r="B22" s="67" t="s">
        <v>30</v>
      </c>
      <c r="C22" s="68"/>
      <c r="D22" s="8">
        <f>IF(C2&lt;&gt;"",F8,"")</f>
      </c>
      <c r="E22" s="62">
        <f>IF(D22&lt;&gt;"",VLOOKUP($C$2,$R$2:$W$8,5),"")</f>
      </c>
      <c r="F22" s="69"/>
      <c r="G22" s="70"/>
    </row>
    <row r="23" spans="2:7" ht="33" customHeight="1" thickBot="1">
      <c r="B23" s="67" t="s">
        <v>35</v>
      </c>
      <c r="C23" s="68"/>
      <c r="D23" s="8">
        <f>IF(C3&lt;&gt;"",F9,"")</f>
      </c>
      <c r="E23" s="62">
        <f>IF(D23&lt;&gt;"",VLOOKUP($C$2,$R$2:$W$8,6),"")</f>
      </c>
      <c r="F23" s="71"/>
      <c r="G23" s="72"/>
    </row>
    <row r="24" spans="2:7" ht="33" customHeight="1">
      <c r="B24" s="73" t="s">
        <v>36</v>
      </c>
      <c r="C24" s="74"/>
      <c r="D24" s="75">
        <f>IF(F10&lt;&gt;"",FIXED(F10,0)&amp;" "&amp;"("&amp;VLOOKUP(F10,AB2:AC6,2)&amp;" )","")</f>
      </c>
      <c r="E24" s="76"/>
      <c r="F24" s="76"/>
      <c r="G24" s="77"/>
    </row>
    <row r="25" spans="2:7" ht="33" customHeight="1" thickBot="1">
      <c r="B25" s="78" t="s">
        <v>38</v>
      </c>
      <c r="C25" s="79"/>
      <c r="D25" s="80"/>
      <c r="E25" s="80"/>
      <c r="F25" s="80"/>
      <c r="G25" s="81"/>
    </row>
    <row r="26" spans="4:7" ht="33" customHeight="1">
      <c r="D26" s="82"/>
      <c r="E26" s="82"/>
      <c r="F26" s="82"/>
      <c r="G26" s="82"/>
    </row>
  </sheetData>
  <sheetProtection sheet="1" objects="1" scenarios="1" selectLockedCells="1"/>
  <mergeCells count="27">
    <mergeCell ref="B13:G13"/>
    <mergeCell ref="B14:G14"/>
    <mergeCell ref="B16:C16"/>
    <mergeCell ref="F16:G16"/>
    <mergeCell ref="B15:C15"/>
    <mergeCell ref="F15:G15"/>
    <mergeCell ref="B20:C20"/>
    <mergeCell ref="B19:C19"/>
    <mergeCell ref="D24:G24"/>
    <mergeCell ref="D25:G25"/>
    <mergeCell ref="F18:G18"/>
    <mergeCell ref="F19:G19"/>
    <mergeCell ref="F20:G20"/>
    <mergeCell ref="F21:G21"/>
    <mergeCell ref="F22:G22"/>
    <mergeCell ref="C10:E10"/>
    <mergeCell ref="B18:C18"/>
    <mergeCell ref="B12:G12"/>
    <mergeCell ref="B24:C24"/>
    <mergeCell ref="B11:G11"/>
    <mergeCell ref="C9:E9"/>
    <mergeCell ref="D26:G26"/>
    <mergeCell ref="B25:C25"/>
    <mergeCell ref="B23:C23"/>
    <mergeCell ref="B22:C22"/>
    <mergeCell ref="B21:C21"/>
    <mergeCell ref="G1:J9"/>
  </mergeCells>
  <dataValidations count="3">
    <dataValidation type="list" allowBlank="1" showInputMessage="1" showErrorMessage="1" promptTitle="Ispitni rok" prompt="Upisati ispitni rok kad je ispit položen" errorTitle="Pogrešan unos" error="Odaberi ispitni rok sa liste!" sqref="C2">
      <formula1>"Јуни,Јули,Септембар,Октобар,Јануар,Фебруар,Април"</formula1>
    </dataValidation>
    <dataValidation type="whole" allowBlank="1" showInputMessage="1" showErrorMessage="1" promptTitle="Broj bodova" prompt="Uneti rezultat sa kolokvijuma/ispita" errorTitle="Pogrešan unos" error="Unesi celi broj između (ne može biti manji od 24 i veći od 32)" sqref="E5:E7">
      <formula1>24</formula1>
      <formula2>32</formula2>
    </dataValidation>
    <dataValidation type="whole" allowBlank="1" showInputMessage="1" showErrorMessage="1" promptTitle="Broj bodova" prompt="Uneti rezultat sa kolokvijuma/ispita" errorTitle="Pogrešan unos" error="Unesi celi broj između (ne može biti manji od 24 i veći od 32)" sqref="E8">
      <formula1>9</formula1>
      <formula2>15</formula2>
    </dataValidation>
  </dataValidations>
  <printOptions/>
  <pageMargins left="0.25" right="0.25" top="0.75" bottom="0.75" header="0.3" footer="0.3"/>
  <pageSetup horizontalDpi="600" verticalDpi="600" orientation="landscape" paperSize="9" scale="76" r:id="rId1"/>
  <ignoredErrors>
    <ignoredError sqref="D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 Mirkov</dc:creator>
  <cp:keywords/>
  <dc:description/>
  <cp:lastModifiedBy> </cp:lastModifiedBy>
  <dcterms:created xsi:type="dcterms:W3CDTF">2006-10-03T07:04:02Z</dcterms:created>
  <dcterms:modified xsi:type="dcterms:W3CDTF">2012-06-12T11:52:36Z</dcterms:modified>
  <cp:category/>
  <cp:version/>
  <cp:contentType/>
  <cp:contentStatus/>
</cp:coreProperties>
</file>